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activeTab="0"/>
  </bookViews>
  <sheets>
    <sheet name="Sheet1" sheetId="1" r:id="rId1"/>
    <sheet name="Sheet2" sheetId="2" r:id="rId2"/>
  </sheets>
  <definedNames>
    <definedName name="ER">'Sheet1'!$B$6</definedName>
    <definedName name="ESC">'Sheet1'!$B$3</definedName>
    <definedName name="GR">'Sheet1'!$B$7</definedName>
    <definedName name="GSC">'Sheet1'!$B$4</definedName>
    <definedName name="VATR">'Sheet1'!$B$9</definedName>
  </definedNames>
  <calcPr fullCalcOnLoad="1"/>
</workbook>
</file>

<file path=xl/sharedStrings.xml><?xml version="1.0" encoding="utf-8"?>
<sst xmlns="http://schemas.openxmlformats.org/spreadsheetml/2006/main" count="38" uniqueCount="35">
  <si>
    <t>Jan</t>
  </si>
  <si>
    <t>Feb</t>
  </si>
  <si>
    <t>Mar</t>
  </si>
  <si>
    <t>Apr</t>
  </si>
  <si>
    <t>May</t>
  </si>
  <si>
    <t>Jun</t>
  </si>
  <si>
    <t>Jul</t>
  </si>
  <si>
    <t>Aug</t>
  </si>
  <si>
    <t>Sep</t>
  </si>
  <si>
    <t>Oct</t>
  </si>
  <si>
    <t>Nov</t>
  </si>
  <si>
    <t>Dec</t>
  </si>
  <si>
    <t>Electricity Standing Charge:</t>
  </si>
  <si>
    <t>In a 31 day month this costs:</t>
  </si>
  <si>
    <t>inc. VAT:</t>
  </si>
  <si>
    <t>Gas Standing Charge:</t>
  </si>
  <si>
    <t>Total cost of standing charges:</t>
  </si>
  <si>
    <t>Electricity Rate:</t>
  </si>
  <si>
    <t>Gas Rate:</t>
  </si>
  <si>
    <t>VAT Rate:</t>
  </si>
  <si>
    <t>Totals</t>
  </si>
  <si>
    <t>Gas kWh:</t>
  </si>
  <si>
    <t>Electricity kWh:</t>
  </si>
  <si>
    <t>Year's Costs</t>
  </si>
  <si>
    <t>Standing Charges inc. VAT:</t>
  </si>
  <si>
    <t>Gas inc. SC and VAT:</t>
  </si>
  <si>
    <t>Electricity inc. SC and VAT:</t>
  </si>
  <si>
    <t>Total inc. SC and VAT:</t>
  </si>
  <si>
    <t>Start here by entering your electricity standng charge. Then tab down this column entering the other rates. Then go to page 2.</t>
  </si>
  <si>
    <t xml:space="preserve"> Use the spin controls to adjust your gas and electricity kWh usage for each month (or just enter the amounts in the boxes), in rows 20 and 25 below, then scroll down to see the costs with the year's totals on the right, and a chart of the costs.</t>
  </si>
  <si>
    <t>Notes</t>
  </si>
  <si>
    <t>1. The estimates on page 2 are of kWhours, not the difference in two gas readings.</t>
  </si>
  <si>
    <t>2. There are likely to be some rounding errors of a few pence. I suspect this might be the power companies.</t>
  </si>
  <si>
    <t>3. The pages are protected to make it easy to tab, but there is no password so if you want to change anything just unprotect it.</t>
  </si>
  <si>
    <t xml:space="preserve">4. I've calculated VAT seperately on Gas and Electricity which is how it's done by a few companies though I'm fairly sure that used to be illegal.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</si>
</sst>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0.000"/>
    <numFmt numFmtId="173" formatCode="0.000000"/>
  </numFmts>
  <fonts count="12">
    <font>
      <sz val="10"/>
      <name val="Arial"/>
      <family val="0"/>
    </font>
    <font>
      <b/>
      <sz val="10"/>
      <name val="Arial"/>
      <family val="0"/>
    </font>
    <font>
      <sz val="8"/>
      <name val="Arial"/>
      <family val="0"/>
    </font>
    <font>
      <sz val="1"/>
      <name val="Arial"/>
      <family val="0"/>
    </font>
    <font>
      <sz val="9.75"/>
      <name val="Arial"/>
      <family val="0"/>
    </font>
    <font>
      <u val="single"/>
      <sz val="10"/>
      <color indexed="36"/>
      <name val="Arial"/>
      <family val="0"/>
    </font>
    <font>
      <u val="single"/>
      <sz val="10"/>
      <color indexed="12"/>
      <name val="Arial"/>
      <family val="0"/>
    </font>
    <font>
      <sz val="12"/>
      <name val="Arial"/>
      <family val="0"/>
    </font>
    <font>
      <b/>
      <sz val="8.5"/>
      <name val="Arial"/>
      <family val="2"/>
    </font>
    <font>
      <sz val="8.25"/>
      <name val="Arial"/>
      <family val="2"/>
    </font>
    <font>
      <sz val="8.5"/>
      <name val="Arial"/>
      <family val="2"/>
    </font>
    <font>
      <sz val="9"/>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6">
    <border>
      <left/>
      <right/>
      <top/>
      <bottom/>
      <diagonal/>
    </border>
    <border>
      <left>
        <color indexed="63"/>
      </left>
      <right>
        <color indexed="63"/>
      </right>
      <top style="medium"/>
      <bottom style="medium"/>
    </border>
    <border>
      <left style="thin">
        <color indexed="53"/>
      </left>
      <right>
        <color indexed="63"/>
      </right>
      <top>
        <color indexed="63"/>
      </top>
      <bottom>
        <color indexed="63"/>
      </bottom>
    </border>
    <border>
      <left>
        <color indexed="63"/>
      </left>
      <right>
        <color indexed="63"/>
      </right>
      <top style="thin">
        <color indexed="53"/>
      </top>
      <bottom>
        <color indexed="63"/>
      </bottom>
    </border>
    <border>
      <left style="thin">
        <color indexed="53"/>
      </left>
      <right>
        <color indexed="63"/>
      </right>
      <top style="thin">
        <color indexed="53"/>
      </top>
      <bottom>
        <color indexed="63"/>
      </bottom>
    </border>
    <border>
      <left style="thin">
        <color indexed="53"/>
      </left>
      <right style="thin">
        <color indexed="53"/>
      </right>
      <top style="thin">
        <color indexed="53"/>
      </top>
      <bottom style="thin">
        <color indexed="5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style="thin">
        <color indexed="53"/>
      </left>
      <right style="thin">
        <color indexed="53"/>
      </right>
      <top style="thin">
        <color indexed="53"/>
      </top>
      <bottom>
        <color indexed="63"/>
      </bottom>
    </border>
    <border>
      <left style="thin">
        <color indexed="53"/>
      </left>
      <right style="thin">
        <color indexed="53"/>
      </right>
      <top>
        <color indexed="63"/>
      </top>
      <bottom>
        <color indexed="63"/>
      </bottom>
    </border>
    <border>
      <left style="thin">
        <color indexed="53"/>
      </left>
      <right style="thin">
        <color indexed="53"/>
      </right>
      <top>
        <color indexed="63"/>
      </top>
      <bottom style="thin">
        <color indexed="53"/>
      </bottom>
    </border>
    <border>
      <left style="thin">
        <color indexed="53"/>
      </left>
      <right style="thin">
        <color indexed="53"/>
      </right>
      <top style="medium"/>
      <bottom style="medium"/>
    </border>
    <border>
      <left>
        <color indexed="63"/>
      </left>
      <right style="thin">
        <color indexed="53"/>
      </right>
      <top style="medium"/>
      <bottom style="medium"/>
    </border>
    <border>
      <left style="thin">
        <color indexed="53"/>
      </left>
      <right>
        <color indexed="63"/>
      </right>
      <top style="medium"/>
      <bottom style="medium"/>
    </border>
    <border>
      <left style="thin">
        <color indexed="53"/>
      </left>
      <right style="thin">
        <color indexed="53"/>
      </right>
      <top>
        <color indexed="63"/>
      </top>
      <bottom style="mediu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right style="thin"/>
      <top style="thin"/>
      <bottom style="thin"/>
    </border>
    <border>
      <left style="medium">
        <color indexed="53"/>
      </left>
      <right style="medium">
        <color indexed="53"/>
      </right>
      <top style="medium">
        <color indexed="53"/>
      </top>
      <bottom style="medium">
        <color indexed="53"/>
      </bottom>
    </border>
    <border>
      <left style="medium">
        <color indexed="48"/>
      </left>
      <right>
        <color indexed="63"/>
      </right>
      <top>
        <color indexed="63"/>
      </top>
      <bottom style="medium">
        <color indexed="48"/>
      </bottom>
    </border>
    <border>
      <left>
        <color indexed="63"/>
      </left>
      <right>
        <color indexed="63"/>
      </right>
      <top>
        <color indexed="63"/>
      </top>
      <bottom style="medium">
        <color indexed="48"/>
      </bottom>
    </border>
    <border>
      <left>
        <color indexed="63"/>
      </left>
      <right style="medium">
        <color indexed="48"/>
      </right>
      <top>
        <color indexed="63"/>
      </top>
      <bottom style="medium">
        <color indexed="48"/>
      </bottom>
    </border>
    <border>
      <left style="medium">
        <color indexed="11"/>
      </left>
      <right>
        <color indexed="63"/>
      </right>
      <top style="medium">
        <color indexed="11"/>
      </top>
      <bottom>
        <color indexed="63"/>
      </bottom>
    </border>
    <border>
      <left>
        <color indexed="63"/>
      </left>
      <right>
        <color indexed="63"/>
      </right>
      <top style="medium">
        <color indexed="11"/>
      </top>
      <bottom>
        <color indexed="63"/>
      </bottom>
    </border>
    <border>
      <left>
        <color indexed="63"/>
      </left>
      <right style="medium">
        <color indexed="11"/>
      </right>
      <top style="medium">
        <color indexed="11"/>
      </top>
      <bottom>
        <color indexed="63"/>
      </bottom>
    </border>
    <border>
      <left style="medium">
        <color indexed="11"/>
      </left>
      <right>
        <color indexed="63"/>
      </right>
      <top>
        <color indexed="63"/>
      </top>
      <bottom style="medium">
        <color indexed="11"/>
      </bottom>
    </border>
    <border>
      <left>
        <color indexed="63"/>
      </left>
      <right style="medium">
        <color indexed="11"/>
      </right>
      <top>
        <color indexed="63"/>
      </top>
      <bottom style="medium">
        <color indexed="11"/>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style="medium">
        <color indexed="48"/>
      </right>
      <top style="medium">
        <color indexed="48"/>
      </top>
      <bottom>
        <color indexed="63"/>
      </bottom>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style="medium">
        <color indexed="11"/>
      </left>
      <right style="medium">
        <color indexed="11"/>
      </right>
      <top style="medium">
        <color indexed="11"/>
      </top>
      <bottom>
        <color indexed="63"/>
      </bottom>
    </border>
    <border>
      <left style="medium">
        <color indexed="11"/>
      </left>
      <right style="medium">
        <color indexed="11"/>
      </right>
      <top>
        <color indexed="63"/>
      </top>
      <bottom>
        <color indexed="63"/>
      </bottom>
    </border>
    <border>
      <left style="medium">
        <color indexed="11"/>
      </left>
      <right style="medium">
        <color indexed="11"/>
      </right>
      <top>
        <color indexed="63"/>
      </top>
      <bottom style="medium">
        <color indexed="1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3" fillId="0" borderId="0" applyNumberFormat="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165" fontId="0" fillId="0" borderId="0" xfId="0" applyNumberFormat="1" applyAlignment="1" applyProtection="1">
      <alignment/>
      <protection/>
    </xf>
    <xf numFmtId="49" fontId="0" fillId="0" borderId="0" xfId="0" applyNumberFormat="1" applyAlignment="1">
      <alignment/>
    </xf>
    <xf numFmtId="172" fontId="0" fillId="0" borderId="0" xfId="0" applyNumberFormat="1" applyAlignment="1">
      <alignment/>
    </xf>
    <xf numFmtId="165" fontId="0" fillId="0" borderId="1" xfId="0" applyNumberFormat="1" applyBorder="1" applyAlignment="1" applyProtection="1">
      <alignment/>
      <protection/>
    </xf>
    <xf numFmtId="0" fontId="0" fillId="0" borderId="0" xfId="0" applyAlignment="1" applyProtection="1">
      <alignment/>
      <protection/>
    </xf>
    <xf numFmtId="0" fontId="0" fillId="0" borderId="0" xfId="0" applyAlignment="1">
      <alignment/>
    </xf>
    <xf numFmtId="0" fontId="0" fillId="0" borderId="0" xfId="0" applyFont="1" applyAlignment="1">
      <alignment/>
    </xf>
    <xf numFmtId="165" fontId="0" fillId="0" borderId="0" xfId="0" applyNumberFormat="1" applyBorder="1" applyAlignment="1">
      <alignment/>
    </xf>
    <xf numFmtId="0" fontId="0" fillId="0" borderId="2" xfId="0"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165" fontId="0" fillId="0" borderId="5" xfId="0" applyNumberFormat="1" applyBorder="1" applyAlignment="1">
      <alignment/>
    </xf>
    <xf numFmtId="0" fontId="0" fillId="2" borderId="2" xfId="0" applyFill="1" applyBorder="1" applyAlignment="1">
      <alignment/>
    </xf>
    <xf numFmtId="0" fontId="0" fillId="2" borderId="0"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165" fontId="1" fillId="0" borderId="11" xfId="0" applyNumberFormat="1" applyFont="1" applyBorder="1" applyAlignment="1">
      <alignment/>
    </xf>
    <xf numFmtId="165" fontId="0" fillId="0" borderId="1" xfId="0" applyNumberFormat="1" applyBorder="1" applyAlignment="1">
      <alignment/>
    </xf>
    <xf numFmtId="165" fontId="0" fillId="0" borderId="12" xfId="0" applyNumberFormat="1" applyBorder="1" applyAlignment="1">
      <alignment/>
    </xf>
    <xf numFmtId="0" fontId="1" fillId="0" borderId="13" xfId="0" applyFont="1" applyBorder="1" applyAlignment="1">
      <alignment wrapText="1"/>
    </xf>
    <xf numFmtId="165" fontId="0" fillId="0" borderId="14" xfId="0" applyNumberFormat="1" applyBorder="1" applyAlignment="1">
      <alignment/>
    </xf>
    <xf numFmtId="0" fontId="1" fillId="2" borderId="8" xfId="0" applyFont="1" applyFill="1" applyBorder="1" applyAlignment="1">
      <alignment/>
    </xf>
    <xf numFmtId="165" fontId="0" fillId="0" borderId="9" xfId="0" applyNumberFormat="1" applyBorder="1" applyAlignment="1">
      <alignment/>
    </xf>
    <xf numFmtId="0" fontId="0" fillId="0" borderId="15" xfId="0" applyBorder="1" applyAlignment="1">
      <alignment wrapText="1"/>
    </xf>
    <xf numFmtId="165" fontId="0" fillId="0" borderId="16" xfId="0" applyNumberFormat="1" applyBorder="1" applyAlignment="1">
      <alignment/>
    </xf>
    <xf numFmtId="165" fontId="0" fillId="0" borderId="17" xfId="0" applyNumberFormat="1" applyBorder="1" applyAlignment="1">
      <alignment/>
    </xf>
    <xf numFmtId="0" fontId="0" fillId="0" borderId="0" xfId="0" applyFont="1" applyAlignment="1" applyProtection="1">
      <alignment horizontal="right"/>
      <protection/>
    </xf>
    <xf numFmtId="0" fontId="0" fillId="0" borderId="0" xfId="0" applyFont="1" applyAlignment="1">
      <alignment/>
    </xf>
    <xf numFmtId="2" fontId="0" fillId="0" borderId="0" xfId="0" applyNumberFormat="1" applyFont="1" applyAlignment="1" applyProtection="1">
      <alignment horizontal="right"/>
      <protection/>
    </xf>
    <xf numFmtId="49" fontId="0" fillId="0" borderId="0" xfId="0" applyNumberFormat="1" applyFont="1" applyAlignment="1" applyProtection="1">
      <alignment horizontal="right"/>
      <protection/>
    </xf>
    <xf numFmtId="172" fontId="0" fillId="0" borderId="18" xfId="0" applyNumberFormat="1" applyBorder="1" applyAlignment="1" applyProtection="1">
      <alignment/>
      <protection locked="0"/>
    </xf>
    <xf numFmtId="0" fontId="1" fillId="3" borderId="15" xfId="0" applyFont="1" applyFill="1" applyBorder="1" applyAlignment="1">
      <alignment horizontal="right"/>
    </xf>
    <xf numFmtId="0" fontId="0" fillId="3" borderId="17" xfId="0" applyFill="1" applyBorder="1" applyAlignment="1">
      <alignment/>
    </xf>
    <xf numFmtId="0" fontId="0" fillId="3" borderId="19" xfId="0" applyFill="1" applyBorder="1" applyAlignment="1" applyProtection="1">
      <alignment/>
      <protection locked="0"/>
    </xf>
    <xf numFmtId="0" fontId="1" fillId="4" borderId="15" xfId="0" applyFont="1" applyFill="1" applyBorder="1" applyAlignment="1">
      <alignment horizontal="right"/>
    </xf>
    <xf numFmtId="0" fontId="0" fillId="4" borderId="17" xfId="0" applyFill="1" applyBorder="1" applyAlignment="1">
      <alignment/>
    </xf>
    <xf numFmtId="0" fontId="0" fillId="4" borderId="19" xfId="0" applyFill="1" applyBorder="1" applyAlignment="1" applyProtection="1">
      <alignment/>
      <protection locked="0"/>
    </xf>
    <xf numFmtId="10" fontId="0" fillId="0" borderId="18" xfId="0" applyNumberFormat="1" applyBorder="1" applyAlignment="1" applyProtection="1">
      <alignment/>
      <protection locked="0"/>
    </xf>
    <xf numFmtId="172" fontId="0" fillId="3" borderId="18" xfId="0" applyNumberFormat="1" applyFill="1" applyBorder="1" applyAlignment="1" applyProtection="1">
      <alignment/>
      <protection locked="0"/>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3" borderId="23" xfId="0" applyFont="1" applyFill="1" applyBorder="1" applyAlignment="1">
      <alignment wrapText="1"/>
    </xf>
    <xf numFmtId="0" fontId="0" fillId="3" borderId="24" xfId="0" applyFont="1" applyFill="1" applyBorder="1" applyAlignment="1">
      <alignment wrapText="1"/>
    </xf>
    <xf numFmtId="0" fontId="0" fillId="3" borderId="25" xfId="0" applyFont="1" applyFill="1" applyBorder="1" applyAlignment="1">
      <alignment wrapText="1"/>
    </xf>
    <xf numFmtId="0" fontId="0" fillId="3" borderId="26" xfId="0" applyFont="1" applyFill="1" applyBorder="1" applyAlignment="1">
      <alignment wrapText="1"/>
    </xf>
    <xf numFmtId="0" fontId="0" fillId="3" borderId="0" xfId="0" applyFont="1" applyFill="1" applyBorder="1" applyAlignment="1">
      <alignment wrapText="1"/>
    </xf>
    <xf numFmtId="0" fontId="0" fillId="3" borderId="27" xfId="0" applyFont="1" applyFill="1" applyBorder="1" applyAlignment="1">
      <alignment wrapText="1"/>
    </xf>
    <xf numFmtId="172" fontId="1" fillId="4" borderId="28" xfId="0" applyNumberFormat="1" applyFont="1" applyFill="1" applyBorder="1" applyAlignment="1">
      <alignment/>
    </xf>
    <xf numFmtId="0" fontId="0" fillId="4" borderId="29" xfId="0" applyFill="1" applyBorder="1" applyAlignment="1">
      <alignment/>
    </xf>
    <xf numFmtId="0" fontId="0" fillId="4" borderId="30" xfId="0" applyFill="1" applyBorder="1" applyAlignment="1">
      <alignment/>
    </xf>
    <xf numFmtId="172" fontId="0" fillId="0" borderId="31" xfId="0" applyNumberFormat="1"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0" xfId="0" applyBorder="1" applyAlignment="1">
      <alignment/>
    </xf>
    <xf numFmtId="0" fontId="0" fillId="0" borderId="32" xfId="0" applyBorder="1" applyAlignment="1">
      <alignment/>
    </xf>
    <xf numFmtId="0" fontId="0" fillId="0" borderId="31" xfId="0" applyBorder="1" applyAlignment="1">
      <alignment/>
    </xf>
    <xf numFmtId="0" fontId="0" fillId="0" borderId="0" xfId="0" applyBorder="1" applyAlignment="1">
      <alignment wrapText="1"/>
    </xf>
    <xf numFmtId="0" fontId="0" fillId="0" borderId="32" xfId="0" applyBorder="1" applyAlignment="1">
      <alignment wrapText="1"/>
    </xf>
    <xf numFmtId="0" fontId="0" fillId="0" borderId="31" xfId="0" applyBorder="1" applyAlignment="1">
      <alignment wrapText="1"/>
    </xf>
    <xf numFmtId="0" fontId="0" fillId="0" borderId="31" xfId="0" applyBorder="1" applyAlignment="1">
      <alignment vertical="top" wrapText="1"/>
    </xf>
    <xf numFmtId="0" fontId="0" fillId="3" borderId="33" xfId="0" applyFont="1" applyFill="1" applyBorder="1" applyAlignment="1">
      <alignment wrapText="1"/>
    </xf>
    <xf numFmtId="0" fontId="0" fillId="3" borderId="34" xfId="0" applyFont="1" applyFill="1" applyBorder="1" applyAlignment="1">
      <alignment wrapText="1"/>
    </xf>
    <xf numFmtId="0" fontId="0" fillId="3" borderId="35" xfId="0" applyFont="1" applyFill="1" applyBorder="1" applyAlignment="1">
      <alignment/>
    </xf>
  </cellXfs>
  <cellStyles count="9">
    <cellStyle name="Normal" xfId="0"/>
    <cellStyle name="BlankZero"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kWh</a:t>
            </a:r>
          </a:p>
        </c:rich>
      </c:tx>
      <c:layout>
        <c:manualLayout>
          <c:xMode val="factor"/>
          <c:yMode val="factor"/>
          <c:x val="0"/>
          <c:y val="-0.01825"/>
        </c:manualLayout>
      </c:layout>
      <c:spPr>
        <a:noFill/>
        <a:ln>
          <a:noFill/>
        </a:ln>
      </c:spPr>
    </c:title>
    <c:plotArea>
      <c:layout>
        <c:manualLayout>
          <c:xMode val="edge"/>
          <c:yMode val="edge"/>
          <c:x val="0.01575"/>
          <c:y val="0.031"/>
          <c:w val="0.96875"/>
          <c:h val="0.969"/>
        </c:manualLayout>
      </c:layout>
      <c:barChart>
        <c:barDir val="col"/>
        <c:grouping val="stacked"/>
        <c:varyColors val="0"/>
        <c:ser>
          <c:idx val="1"/>
          <c:order val="0"/>
          <c:tx>
            <c:v>Electricity</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Sheet2!$B$19:$M$19</c:f>
              <c:strCache/>
            </c:strRef>
          </c:cat>
          <c:val>
            <c:numRef>
              <c:f>Sheet2!$B$24:$M$24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Gas</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Sheet2!$B$19:$M$19</c:f>
              <c:strCache/>
            </c:strRef>
          </c:cat>
          <c:val>
            <c:numRef>
              <c:f>Sheet2!$B$20:$M$20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51285133"/>
        <c:axId val="58913014"/>
      </c:barChart>
      <c:catAx>
        <c:axId val="51285133"/>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913014"/>
        <c:crosses val="autoZero"/>
        <c:auto val="1"/>
        <c:lblOffset val="100"/>
        <c:noMultiLvlLbl val="0"/>
      </c:catAx>
      <c:valAx>
        <c:axId val="58913014"/>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1285133"/>
        <c:crossesAt val="1"/>
        <c:crossBetween val="between"/>
        <c:dispUnits/>
      </c:valAx>
      <c:spPr>
        <a:ln w="12700">
          <a:solidFill>
            <a:srgbClr val="808080"/>
          </a:solidFill>
        </a:ln>
      </c:spPr>
    </c:plotArea>
    <c:plotVisOnly val="1"/>
    <c:dispBlanksAs val="gap"/>
    <c:showDLblsOverMax val="0"/>
  </c:chart>
  <c:spPr>
    <a:ln w="12700">
      <a:solidFill>
        <a:srgbClr val="FF6600"/>
      </a:solid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Costs</a:t>
            </a:r>
          </a:p>
        </c:rich>
      </c:tx>
      <c:layout>
        <c:manualLayout>
          <c:xMode val="factor"/>
          <c:yMode val="factor"/>
          <c:x val="0"/>
          <c:y val="-0.01975"/>
        </c:manualLayout>
      </c:layout>
      <c:spPr>
        <a:noFill/>
        <a:ln>
          <a:noFill/>
        </a:ln>
      </c:spPr>
    </c:title>
    <c:plotArea>
      <c:layout>
        <c:manualLayout>
          <c:xMode val="edge"/>
          <c:yMode val="edge"/>
          <c:x val="0.01575"/>
          <c:y val="0.02"/>
          <c:w val="0.96875"/>
          <c:h val="0.98"/>
        </c:manualLayout>
      </c:layout>
      <c:barChart>
        <c:barDir val="col"/>
        <c:grouping val="stacked"/>
        <c:varyColors val="0"/>
        <c:ser>
          <c:idx val="1"/>
          <c:order val="0"/>
          <c:tx>
            <c:v>Electricity</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Sheet2!$B$19:$M$19</c:f>
              <c:strCache/>
            </c:strRef>
          </c:cat>
          <c:val>
            <c:numRef>
              <c:f>Sheet2!$B$31:$M$31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Gas</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Sheet2!$B$19:$M$19</c:f>
              <c:strCache/>
            </c:strRef>
          </c:cat>
          <c:val>
            <c:numRef>
              <c:f>Sheet2!$B$30:$M$30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0455079"/>
        <c:axId val="7224800"/>
      </c:barChart>
      <c:catAx>
        <c:axId val="60455079"/>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7224800"/>
        <c:crosses val="autoZero"/>
        <c:auto val="1"/>
        <c:lblOffset val="100"/>
        <c:noMultiLvlLbl val="0"/>
      </c:catAx>
      <c:valAx>
        <c:axId val="7224800"/>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0455079"/>
        <c:crossesAt val="1"/>
        <c:crossBetween val="between"/>
        <c:dispUnits/>
        <c:majorUnit val="10"/>
      </c:valAx>
      <c:spPr>
        <a:ln w="12700">
          <a:solidFill>
            <a:srgbClr val="808080"/>
          </a:solidFill>
        </a:ln>
      </c:spPr>
    </c:plotArea>
    <c:plotVisOnly val="1"/>
    <c:dispBlanksAs val="gap"/>
    <c:showDLblsOverMax val="0"/>
  </c:chart>
  <c:spPr>
    <a:ln w="3175">
      <a:solidFill>
        <a:srgbClr val="FF660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20</xdr:row>
      <xdr:rowOff>38100</xdr:rowOff>
    </xdr:from>
    <xdr:to>
      <xdr:col>1</xdr:col>
      <xdr:colOff>428625</xdr:colOff>
      <xdr:row>22</xdr:row>
      <xdr:rowOff>123825</xdr:rowOff>
    </xdr:to>
    <xdr:pic>
      <xdr:nvPicPr>
        <xdr:cNvPr id="1" name="SpinButton1"/>
        <xdr:cNvPicPr preferRelativeResize="1">
          <a:picLocks noChangeAspect="1"/>
        </xdr:cNvPicPr>
      </xdr:nvPicPr>
      <xdr:blipFill>
        <a:blip r:embed="rId1"/>
        <a:stretch>
          <a:fillRect/>
        </a:stretch>
      </xdr:blipFill>
      <xdr:spPr>
        <a:xfrm>
          <a:off x="1695450" y="3305175"/>
          <a:ext cx="333375" cy="409575"/>
        </a:xfrm>
        <a:prstGeom prst="rect">
          <a:avLst/>
        </a:prstGeom>
        <a:noFill/>
        <a:ln w="9525" cmpd="sng">
          <a:noFill/>
        </a:ln>
      </xdr:spPr>
    </xdr:pic>
    <xdr:clientData fLocksWithSheet="0"/>
  </xdr:twoCellAnchor>
  <xdr:twoCellAnchor editAs="oneCell">
    <xdr:from>
      <xdr:col>2</xdr:col>
      <xdr:colOff>95250</xdr:colOff>
      <xdr:row>20</xdr:row>
      <xdr:rowOff>38100</xdr:rowOff>
    </xdr:from>
    <xdr:to>
      <xdr:col>2</xdr:col>
      <xdr:colOff>428625</xdr:colOff>
      <xdr:row>22</xdr:row>
      <xdr:rowOff>123825</xdr:rowOff>
    </xdr:to>
    <xdr:pic>
      <xdr:nvPicPr>
        <xdr:cNvPr id="2" name="SpinButton2"/>
        <xdr:cNvPicPr preferRelativeResize="1">
          <a:picLocks noChangeAspect="1"/>
        </xdr:cNvPicPr>
      </xdr:nvPicPr>
      <xdr:blipFill>
        <a:blip r:embed="rId1"/>
        <a:stretch>
          <a:fillRect/>
        </a:stretch>
      </xdr:blipFill>
      <xdr:spPr>
        <a:xfrm>
          <a:off x="2209800" y="3305175"/>
          <a:ext cx="333375" cy="409575"/>
        </a:xfrm>
        <a:prstGeom prst="rect">
          <a:avLst/>
        </a:prstGeom>
        <a:noFill/>
        <a:ln w="9525" cmpd="sng">
          <a:noFill/>
        </a:ln>
      </xdr:spPr>
    </xdr:pic>
    <xdr:clientData fLocksWithSheet="0"/>
  </xdr:twoCellAnchor>
  <xdr:twoCellAnchor editAs="oneCell">
    <xdr:from>
      <xdr:col>3</xdr:col>
      <xdr:colOff>95250</xdr:colOff>
      <xdr:row>20</xdr:row>
      <xdr:rowOff>38100</xdr:rowOff>
    </xdr:from>
    <xdr:to>
      <xdr:col>3</xdr:col>
      <xdr:colOff>428625</xdr:colOff>
      <xdr:row>22</xdr:row>
      <xdr:rowOff>123825</xdr:rowOff>
    </xdr:to>
    <xdr:pic>
      <xdr:nvPicPr>
        <xdr:cNvPr id="3" name="SpinButton3"/>
        <xdr:cNvPicPr preferRelativeResize="1">
          <a:picLocks noChangeAspect="1"/>
        </xdr:cNvPicPr>
      </xdr:nvPicPr>
      <xdr:blipFill>
        <a:blip r:embed="rId1"/>
        <a:stretch>
          <a:fillRect/>
        </a:stretch>
      </xdr:blipFill>
      <xdr:spPr>
        <a:xfrm>
          <a:off x="2724150" y="3305175"/>
          <a:ext cx="333375" cy="409575"/>
        </a:xfrm>
        <a:prstGeom prst="rect">
          <a:avLst/>
        </a:prstGeom>
        <a:noFill/>
        <a:ln w="9525" cmpd="sng">
          <a:noFill/>
        </a:ln>
      </xdr:spPr>
    </xdr:pic>
    <xdr:clientData fLocksWithSheet="0"/>
  </xdr:twoCellAnchor>
  <xdr:twoCellAnchor editAs="oneCell">
    <xdr:from>
      <xdr:col>4</xdr:col>
      <xdr:colOff>95250</xdr:colOff>
      <xdr:row>20</xdr:row>
      <xdr:rowOff>38100</xdr:rowOff>
    </xdr:from>
    <xdr:to>
      <xdr:col>4</xdr:col>
      <xdr:colOff>428625</xdr:colOff>
      <xdr:row>22</xdr:row>
      <xdr:rowOff>123825</xdr:rowOff>
    </xdr:to>
    <xdr:pic>
      <xdr:nvPicPr>
        <xdr:cNvPr id="4" name="SpinButton4"/>
        <xdr:cNvPicPr preferRelativeResize="1">
          <a:picLocks noChangeAspect="1"/>
        </xdr:cNvPicPr>
      </xdr:nvPicPr>
      <xdr:blipFill>
        <a:blip r:embed="rId1"/>
        <a:stretch>
          <a:fillRect/>
        </a:stretch>
      </xdr:blipFill>
      <xdr:spPr>
        <a:xfrm>
          <a:off x="3238500" y="3305175"/>
          <a:ext cx="333375" cy="409575"/>
        </a:xfrm>
        <a:prstGeom prst="rect">
          <a:avLst/>
        </a:prstGeom>
        <a:noFill/>
        <a:ln w="9525" cmpd="sng">
          <a:noFill/>
        </a:ln>
      </xdr:spPr>
    </xdr:pic>
    <xdr:clientData fLocksWithSheet="0"/>
  </xdr:twoCellAnchor>
  <xdr:twoCellAnchor editAs="oneCell">
    <xdr:from>
      <xdr:col>5</xdr:col>
      <xdr:colOff>95250</xdr:colOff>
      <xdr:row>20</xdr:row>
      <xdr:rowOff>38100</xdr:rowOff>
    </xdr:from>
    <xdr:to>
      <xdr:col>5</xdr:col>
      <xdr:colOff>428625</xdr:colOff>
      <xdr:row>22</xdr:row>
      <xdr:rowOff>123825</xdr:rowOff>
    </xdr:to>
    <xdr:pic>
      <xdr:nvPicPr>
        <xdr:cNvPr id="5" name="SpinButton5"/>
        <xdr:cNvPicPr preferRelativeResize="1">
          <a:picLocks noChangeAspect="1"/>
        </xdr:cNvPicPr>
      </xdr:nvPicPr>
      <xdr:blipFill>
        <a:blip r:embed="rId1"/>
        <a:stretch>
          <a:fillRect/>
        </a:stretch>
      </xdr:blipFill>
      <xdr:spPr>
        <a:xfrm>
          <a:off x="3752850" y="3305175"/>
          <a:ext cx="333375" cy="409575"/>
        </a:xfrm>
        <a:prstGeom prst="rect">
          <a:avLst/>
        </a:prstGeom>
        <a:noFill/>
        <a:ln w="9525" cmpd="sng">
          <a:noFill/>
        </a:ln>
      </xdr:spPr>
    </xdr:pic>
    <xdr:clientData fLocksWithSheet="0"/>
  </xdr:twoCellAnchor>
  <xdr:twoCellAnchor editAs="oneCell">
    <xdr:from>
      <xdr:col>6</xdr:col>
      <xdr:colOff>95250</xdr:colOff>
      <xdr:row>20</xdr:row>
      <xdr:rowOff>38100</xdr:rowOff>
    </xdr:from>
    <xdr:to>
      <xdr:col>6</xdr:col>
      <xdr:colOff>428625</xdr:colOff>
      <xdr:row>22</xdr:row>
      <xdr:rowOff>123825</xdr:rowOff>
    </xdr:to>
    <xdr:pic>
      <xdr:nvPicPr>
        <xdr:cNvPr id="6" name="SpinButton6"/>
        <xdr:cNvPicPr preferRelativeResize="1">
          <a:picLocks noChangeAspect="1"/>
        </xdr:cNvPicPr>
      </xdr:nvPicPr>
      <xdr:blipFill>
        <a:blip r:embed="rId1"/>
        <a:stretch>
          <a:fillRect/>
        </a:stretch>
      </xdr:blipFill>
      <xdr:spPr>
        <a:xfrm>
          <a:off x="4267200" y="3305175"/>
          <a:ext cx="333375" cy="409575"/>
        </a:xfrm>
        <a:prstGeom prst="rect">
          <a:avLst/>
        </a:prstGeom>
        <a:noFill/>
        <a:ln w="9525" cmpd="sng">
          <a:noFill/>
        </a:ln>
      </xdr:spPr>
    </xdr:pic>
    <xdr:clientData fLocksWithSheet="0"/>
  </xdr:twoCellAnchor>
  <xdr:twoCellAnchor editAs="oneCell">
    <xdr:from>
      <xdr:col>7</xdr:col>
      <xdr:colOff>95250</xdr:colOff>
      <xdr:row>20</xdr:row>
      <xdr:rowOff>38100</xdr:rowOff>
    </xdr:from>
    <xdr:to>
      <xdr:col>7</xdr:col>
      <xdr:colOff>428625</xdr:colOff>
      <xdr:row>22</xdr:row>
      <xdr:rowOff>123825</xdr:rowOff>
    </xdr:to>
    <xdr:pic>
      <xdr:nvPicPr>
        <xdr:cNvPr id="7" name="SpinButton7"/>
        <xdr:cNvPicPr preferRelativeResize="1">
          <a:picLocks noChangeAspect="1"/>
        </xdr:cNvPicPr>
      </xdr:nvPicPr>
      <xdr:blipFill>
        <a:blip r:embed="rId1"/>
        <a:stretch>
          <a:fillRect/>
        </a:stretch>
      </xdr:blipFill>
      <xdr:spPr>
        <a:xfrm>
          <a:off x="4781550" y="3305175"/>
          <a:ext cx="333375" cy="409575"/>
        </a:xfrm>
        <a:prstGeom prst="rect">
          <a:avLst/>
        </a:prstGeom>
        <a:noFill/>
        <a:ln w="9525" cmpd="sng">
          <a:noFill/>
        </a:ln>
      </xdr:spPr>
    </xdr:pic>
    <xdr:clientData fLocksWithSheet="0"/>
  </xdr:twoCellAnchor>
  <xdr:twoCellAnchor editAs="oneCell">
    <xdr:from>
      <xdr:col>8</xdr:col>
      <xdr:colOff>95250</xdr:colOff>
      <xdr:row>20</xdr:row>
      <xdr:rowOff>38100</xdr:rowOff>
    </xdr:from>
    <xdr:to>
      <xdr:col>8</xdr:col>
      <xdr:colOff>428625</xdr:colOff>
      <xdr:row>22</xdr:row>
      <xdr:rowOff>123825</xdr:rowOff>
    </xdr:to>
    <xdr:pic>
      <xdr:nvPicPr>
        <xdr:cNvPr id="8" name="SpinButton8"/>
        <xdr:cNvPicPr preferRelativeResize="1">
          <a:picLocks noChangeAspect="1"/>
        </xdr:cNvPicPr>
      </xdr:nvPicPr>
      <xdr:blipFill>
        <a:blip r:embed="rId1"/>
        <a:stretch>
          <a:fillRect/>
        </a:stretch>
      </xdr:blipFill>
      <xdr:spPr>
        <a:xfrm>
          <a:off x="5295900" y="3305175"/>
          <a:ext cx="333375" cy="409575"/>
        </a:xfrm>
        <a:prstGeom prst="rect">
          <a:avLst/>
        </a:prstGeom>
        <a:noFill/>
        <a:ln w="9525" cmpd="sng">
          <a:noFill/>
        </a:ln>
      </xdr:spPr>
    </xdr:pic>
    <xdr:clientData fLocksWithSheet="0"/>
  </xdr:twoCellAnchor>
  <xdr:twoCellAnchor editAs="oneCell">
    <xdr:from>
      <xdr:col>9</xdr:col>
      <xdr:colOff>95250</xdr:colOff>
      <xdr:row>20</xdr:row>
      <xdr:rowOff>38100</xdr:rowOff>
    </xdr:from>
    <xdr:to>
      <xdr:col>9</xdr:col>
      <xdr:colOff>428625</xdr:colOff>
      <xdr:row>22</xdr:row>
      <xdr:rowOff>123825</xdr:rowOff>
    </xdr:to>
    <xdr:pic>
      <xdr:nvPicPr>
        <xdr:cNvPr id="9" name="SpinButton9"/>
        <xdr:cNvPicPr preferRelativeResize="1">
          <a:picLocks noChangeAspect="1"/>
        </xdr:cNvPicPr>
      </xdr:nvPicPr>
      <xdr:blipFill>
        <a:blip r:embed="rId1"/>
        <a:stretch>
          <a:fillRect/>
        </a:stretch>
      </xdr:blipFill>
      <xdr:spPr>
        <a:xfrm>
          <a:off x="5810250" y="3305175"/>
          <a:ext cx="333375" cy="409575"/>
        </a:xfrm>
        <a:prstGeom prst="rect">
          <a:avLst/>
        </a:prstGeom>
        <a:noFill/>
        <a:ln w="9525" cmpd="sng">
          <a:noFill/>
        </a:ln>
      </xdr:spPr>
    </xdr:pic>
    <xdr:clientData fLocksWithSheet="0"/>
  </xdr:twoCellAnchor>
  <xdr:twoCellAnchor editAs="oneCell">
    <xdr:from>
      <xdr:col>10</xdr:col>
      <xdr:colOff>95250</xdr:colOff>
      <xdr:row>20</xdr:row>
      <xdr:rowOff>38100</xdr:rowOff>
    </xdr:from>
    <xdr:to>
      <xdr:col>10</xdr:col>
      <xdr:colOff>428625</xdr:colOff>
      <xdr:row>22</xdr:row>
      <xdr:rowOff>123825</xdr:rowOff>
    </xdr:to>
    <xdr:pic>
      <xdr:nvPicPr>
        <xdr:cNvPr id="10" name="SpinButton10"/>
        <xdr:cNvPicPr preferRelativeResize="1">
          <a:picLocks noChangeAspect="1"/>
        </xdr:cNvPicPr>
      </xdr:nvPicPr>
      <xdr:blipFill>
        <a:blip r:embed="rId1"/>
        <a:stretch>
          <a:fillRect/>
        </a:stretch>
      </xdr:blipFill>
      <xdr:spPr>
        <a:xfrm>
          <a:off x="6324600" y="3305175"/>
          <a:ext cx="333375" cy="409575"/>
        </a:xfrm>
        <a:prstGeom prst="rect">
          <a:avLst/>
        </a:prstGeom>
        <a:noFill/>
        <a:ln w="9525" cmpd="sng">
          <a:noFill/>
        </a:ln>
      </xdr:spPr>
    </xdr:pic>
    <xdr:clientData fLocksWithSheet="0"/>
  </xdr:twoCellAnchor>
  <xdr:twoCellAnchor editAs="oneCell">
    <xdr:from>
      <xdr:col>11</xdr:col>
      <xdr:colOff>95250</xdr:colOff>
      <xdr:row>20</xdr:row>
      <xdr:rowOff>38100</xdr:rowOff>
    </xdr:from>
    <xdr:to>
      <xdr:col>11</xdr:col>
      <xdr:colOff>428625</xdr:colOff>
      <xdr:row>22</xdr:row>
      <xdr:rowOff>123825</xdr:rowOff>
    </xdr:to>
    <xdr:pic>
      <xdr:nvPicPr>
        <xdr:cNvPr id="11" name="SpinButton11"/>
        <xdr:cNvPicPr preferRelativeResize="1">
          <a:picLocks noChangeAspect="1"/>
        </xdr:cNvPicPr>
      </xdr:nvPicPr>
      <xdr:blipFill>
        <a:blip r:embed="rId1"/>
        <a:stretch>
          <a:fillRect/>
        </a:stretch>
      </xdr:blipFill>
      <xdr:spPr>
        <a:xfrm>
          <a:off x="6838950" y="3305175"/>
          <a:ext cx="333375" cy="409575"/>
        </a:xfrm>
        <a:prstGeom prst="rect">
          <a:avLst/>
        </a:prstGeom>
        <a:noFill/>
        <a:ln w="9525" cmpd="sng">
          <a:noFill/>
        </a:ln>
      </xdr:spPr>
    </xdr:pic>
    <xdr:clientData fLocksWithSheet="0"/>
  </xdr:twoCellAnchor>
  <xdr:twoCellAnchor editAs="oneCell">
    <xdr:from>
      <xdr:col>12</xdr:col>
      <xdr:colOff>95250</xdr:colOff>
      <xdr:row>20</xdr:row>
      <xdr:rowOff>38100</xdr:rowOff>
    </xdr:from>
    <xdr:to>
      <xdr:col>12</xdr:col>
      <xdr:colOff>428625</xdr:colOff>
      <xdr:row>22</xdr:row>
      <xdr:rowOff>123825</xdr:rowOff>
    </xdr:to>
    <xdr:pic>
      <xdr:nvPicPr>
        <xdr:cNvPr id="12" name="SpinButton12"/>
        <xdr:cNvPicPr preferRelativeResize="1">
          <a:picLocks noChangeAspect="1"/>
        </xdr:cNvPicPr>
      </xdr:nvPicPr>
      <xdr:blipFill>
        <a:blip r:embed="rId1"/>
        <a:stretch>
          <a:fillRect/>
        </a:stretch>
      </xdr:blipFill>
      <xdr:spPr>
        <a:xfrm>
          <a:off x="7353300" y="3305175"/>
          <a:ext cx="333375" cy="409575"/>
        </a:xfrm>
        <a:prstGeom prst="rect">
          <a:avLst/>
        </a:prstGeom>
        <a:noFill/>
        <a:ln w="9525" cmpd="sng">
          <a:noFill/>
        </a:ln>
      </xdr:spPr>
    </xdr:pic>
    <xdr:clientData fLocksWithSheet="0"/>
  </xdr:twoCellAnchor>
  <xdr:twoCellAnchor editAs="oneCell">
    <xdr:from>
      <xdr:col>1</xdr:col>
      <xdr:colOff>95250</xdr:colOff>
      <xdr:row>24</xdr:row>
      <xdr:rowOff>38100</xdr:rowOff>
    </xdr:from>
    <xdr:to>
      <xdr:col>1</xdr:col>
      <xdr:colOff>428625</xdr:colOff>
      <xdr:row>26</xdr:row>
      <xdr:rowOff>123825</xdr:rowOff>
    </xdr:to>
    <xdr:pic>
      <xdr:nvPicPr>
        <xdr:cNvPr id="13" name="SpinButton13"/>
        <xdr:cNvPicPr preferRelativeResize="1">
          <a:picLocks noChangeAspect="1"/>
        </xdr:cNvPicPr>
      </xdr:nvPicPr>
      <xdr:blipFill>
        <a:blip r:embed="rId1"/>
        <a:stretch>
          <a:fillRect/>
        </a:stretch>
      </xdr:blipFill>
      <xdr:spPr>
        <a:xfrm>
          <a:off x="1695450" y="3971925"/>
          <a:ext cx="333375" cy="409575"/>
        </a:xfrm>
        <a:prstGeom prst="rect">
          <a:avLst/>
        </a:prstGeom>
        <a:noFill/>
        <a:ln w="9525" cmpd="sng">
          <a:noFill/>
        </a:ln>
      </xdr:spPr>
    </xdr:pic>
    <xdr:clientData fLocksWithSheet="0"/>
  </xdr:twoCellAnchor>
  <xdr:twoCellAnchor editAs="oneCell">
    <xdr:from>
      <xdr:col>2</xdr:col>
      <xdr:colOff>95250</xdr:colOff>
      <xdr:row>24</xdr:row>
      <xdr:rowOff>38100</xdr:rowOff>
    </xdr:from>
    <xdr:to>
      <xdr:col>2</xdr:col>
      <xdr:colOff>428625</xdr:colOff>
      <xdr:row>26</xdr:row>
      <xdr:rowOff>123825</xdr:rowOff>
    </xdr:to>
    <xdr:pic>
      <xdr:nvPicPr>
        <xdr:cNvPr id="14" name="SpinButton14"/>
        <xdr:cNvPicPr preferRelativeResize="1">
          <a:picLocks noChangeAspect="1"/>
        </xdr:cNvPicPr>
      </xdr:nvPicPr>
      <xdr:blipFill>
        <a:blip r:embed="rId1"/>
        <a:stretch>
          <a:fillRect/>
        </a:stretch>
      </xdr:blipFill>
      <xdr:spPr>
        <a:xfrm>
          <a:off x="2209800" y="3971925"/>
          <a:ext cx="333375" cy="409575"/>
        </a:xfrm>
        <a:prstGeom prst="rect">
          <a:avLst/>
        </a:prstGeom>
        <a:noFill/>
        <a:ln w="9525" cmpd="sng">
          <a:noFill/>
        </a:ln>
      </xdr:spPr>
    </xdr:pic>
    <xdr:clientData fLocksWithSheet="0"/>
  </xdr:twoCellAnchor>
  <xdr:twoCellAnchor editAs="oneCell">
    <xdr:from>
      <xdr:col>3</xdr:col>
      <xdr:colOff>95250</xdr:colOff>
      <xdr:row>24</xdr:row>
      <xdr:rowOff>38100</xdr:rowOff>
    </xdr:from>
    <xdr:to>
      <xdr:col>3</xdr:col>
      <xdr:colOff>428625</xdr:colOff>
      <xdr:row>26</xdr:row>
      <xdr:rowOff>123825</xdr:rowOff>
    </xdr:to>
    <xdr:pic>
      <xdr:nvPicPr>
        <xdr:cNvPr id="15" name="SpinButton15"/>
        <xdr:cNvPicPr preferRelativeResize="1">
          <a:picLocks noChangeAspect="1"/>
        </xdr:cNvPicPr>
      </xdr:nvPicPr>
      <xdr:blipFill>
        <a:blip r:embed="rId1"/>
        <a:stretch>
          <a:fillRect/>
        </a:stretch>
      </xdr:blipFill>
      <xdr:spPr>
        <a:xfrm>
          <a:off x="2724150" y="3971925"/>
          <a:ext cx="333375" cy="409575"/>
        </a:xfrm>
        <a:prstGeom prst="rect">
          <a:avLst/>
        </a:prstGeom>
        <a:noFill/>
        <a:ln w="9525" cmpd="sng">
          <a:noFill/>
        </a:ln>
      </xdr:spPr>
    </xdr:pic>
    <xdr:clientData fLocksWithSheet="0"/>
  </xdr:twoCellAnchor>
  <xdr:twoCellAnchor editAs="oneCell">
    <xdr:from>
      <xdr:col>4</xdr:col>
      <xdr:colOff>95250</xdr:colOff>
      <xdr:row>24</xdr:row>
      <xdr:rowOff>38100</xdr:rowOff>
    </xdr:from>
    <xdr:to>
      <xdr:col>4</xdr:col>
      <xdr:colOff>428625</xdr:colOff>
      <xdr:row>26</xdr:row>
      <xdr:rowOff>123825</xdr:rowOff>
    </xdr:to>
    <xdr:pic>
      <xdr:nvPicPr>
        <xdr:cNvPr id="16" name="SpinButton16"/>
        <xdr:cNvPicPr preferRelativeResize="1">
          <a:picLocks noChangeAspect="1"/>
        </xdr:cNvPicPr>
      </xdr:nvPicPr>
      <xdr:blipFill>
        <a:blip r:embed="rId1"/>
        <a:stretch>
          <a:fillRect/>
        </a:stretch>
      </xdr:blipFill>
      <xdr:spPr>
        <a:xfrm>
          <a:off x="3238500" y="3971925"/>
          <a:ext cx="333375" cy="409575"/>
        </a:xfrm>
        <a:prstGeom prst="rect">
          <a:avLst/>
        </a:prstGeom>
        <a:noFill/>
        <a:ln w="9525" cmpd="sng">
          <a:noFill/>
        </a:ln>
      </xdr:spPr>
    </xdr:pic>
    <xdr:clientData fLocksWithSheet="0"/>
  </xdr:twoCellAnchor>
  <xdr:twoCellAnchor editAs="oneCell">
    <xdr:from>
      <xdr:col>5</xdr:col>
      <xdr:colOff>95250</xdr:colOff>
      <xdr:row>24</xdr:row>
      <xdr:rowOff>38100</xdr:rowOff>
    </xdr:from>
    <xdr:to>
      <xdr:col>5</xdr:col>
      <xdr:colOff>428625</xdr:colOff>
      <xdr:row>26</xdr:row>
      <xdr:rowOff>123825</xdr:rowOff>
    </xdr:to>
    <xdr:pic>
      <xdr:nvPicPr>
        <xdr:cNvPr id="17" name="SpinButton17"/>
        <xdr:cNvPicPr preferRelativeResize="1">
          <a:picLocks noChangeAspect="1"/>
        </xdr:cNvPicPr>
      </xdr:nvPicPr>
      <xdr:blipFill>
        <a:blip r:embed="rId1"/>
        <a:stretch>
          <a:fillRect/>
        </a:stretch>
      </xdr:blipFill>
      <xdr:spPr>
        <a:xfrm>
          <a:off x="3752850" y="3971925"/>
          <a:ext cx="333375" cy="409575"/>
        </a:xfrm>
        <a:prstGeom prst="rect">
          <a:avLst/>
        </a:prstGeom>
        <a:noFill/>
        <a:ln w="9525" cmpd="sng">
          <a:noFill/>
        </a:ln>
      </xdr:spPr>
    </xdr:pic>
    <xdr:clientData fLocksWithSheet="0"/>
  </xdr:twoCellAnchor>
  <xdr:twoCellAnchor editAs="oneCell">
    <xdr:from>
      <xdr:col>6</xdr:col>
      <xdr:colOff>95250</xdr:colOff>
      <xdr:row>24</xdr:row>
      <xdr:rowOff>38100</xdr:rowOff>
    </xdr:from>
    <xdr:to>
      <xdr:col>6</xdr:col>
      <xdr:colOff>428625</xdr:colOff>
      <xdr:row>26</xdr:row>
      <xdr:rowOff>123825</xdr:rowOff>
    </xdr:to>
    <xdr:pic>
      <xdr:nvPicPr>
        <xdr:cNvPr id="18" name="SpinButton18"/>
        <xdr:cNvPicPr preferRelativeResize="1">
          <a:picLocks noChangeAspect="1"/>
        </xdr:cNvPicPr>
      </xdr:nvPicPr>
      <xdr:blipFill>
        <a:blip r:embed="rId1"/>
        <a:stretch>
          <a:fillRect/>
        </a:stretch>
      </xdr:blipFill>
      <xdr:spPr>
        <a:xfrm>
          <a:off x="4267200" y="3971925"/>
          <a:ext cx="333375" cy="409575"/>
        </a:xfrm>
        <a:prstGeom prst="rect">
          <a:avLst/>
        </a:prstGeom>
        <a:noFill/>
        <a:ln w="9525" cmpd="sng">
          <a:noFill/>
        </a:ln>
      </xdr:spPr>
    </xdr:pic>
    <xdr:clientData fLocksWithSheet="0"/>
  </xdr:twoCellAnchor>
  <xdr:twoCellAnchor editAs="oneCell">
    <xdr:from>
      <xdr:col>7</xdr:col>
      <xdr:colOff>95250</xdr:colOff>
      <xdr:row>24</xdr:row>
      <xdr:rowOff>38100</xdr:rowOff>
    </xdr:from>
    <xdr:to>
      <xdr:col>7</xdr:col>
      <xdr:colOff>428625</xdr:colOff>
      <xdr:row>26</xdr:row>
      <xdr:rowOff>123825</xdr:rowOff>
    </xdr:to>
    <xdr:pic>
      <xdr:nvPicPr>
        <xdr:cNvPr id="19" name="SpinButton19"/>
        <xdr:cNvPicPr preferRelativeResize="1">
          <a:picLocks noChangeAspect="1"/>
        </xdr:cNvPicPr>
      </xdr:nvPicPr>
      <xdr:blipFill>
        <a:blip r:embed="rId1"/>
        <a:stretch>
          <a:fillRect/>
        </a:stretch>
      </xdr:blipFill>
      <xdr:spPr>
        <a:xfrm>
          <a:off x="4781550" y="3971925"/>
          <a:ext cx="333375" cy="409575"/>
        </a:xfrm>
        <a:prstGeom prst="rect">
          <a:avLst/>
        </a:prstGeom>
        <a:noFill/>
        <a:ln w="9525" cmpd="sng">
          <a:noFill/>
        </a:ln>
      </xdr:spPr>
    </xdr:pic>
    <xdr:clientData fLocksWithSheet="0"/>
  </xdr:twoCellAnchor>
  <xdr:twoCellAnchor editAs="oneCell">
    <xdr:from>
      <xdr:col>8</xdr:col>
      <xdr:colOff>95250</xdr:colOff>
      <xdr:row>24</xdr:row>
      <xdr:rowOff>38100</xdr:rowOff>
    </xdr:from>
    <xdr:to>
      <xdr:col>8</xdr:col>
      <xdr:colOff>428625</xdr:colOff>
      <xdr:row>26</xdr:row>
      <xdr:rowOff>123825</xdr:rowOff>
    </xdr:to>
    <xdr:pic>
      <xdr:nvPicPr>
        <xdr:cNvPr id="20" name="SpinButton20"/>
        <xdr:cNvPicPr preferRelativeResize="1">
          <a:picLocks noChangeAspect="1"/>
        </xdr:cNvPicPr>
      </xdr:nvPicPr>
      <xdr:blipFill>
        <a:blip r:embed="rId1"/>
        <a:stretch>
          <a:fillRect/>
        </a:stretch>
      </xdr:blipFill>
      <xdr:spPr>
        <a:xfrm>
          <a:off x="5295900" y="3971925"/>
          <a:ext cx="333375" cy="409575"/>
        </a:xfrm>
        <a:prstGeom prst="rect">
          <a:avLst/>
        </a:prstGeom>
        <a:noFill/>
        <a:ln w="9525" cmpd="sng">
          <a:noFill/>
        </a:ln>
      </xdr:spPr>
    </xdr:pic>
    <xdr:clientData fLocksWithSheet="0"/>
  </xdr:twoCellAnchor>
  <xdr:twoCellAnchor editAs="oneCell">
    <xdr:from>
      <xdr:col>9</xdr:col>
      <xdr:colOff>95250</xdr:colOff>
      <xdr:row>24</xdr:row>
      <xdr:rowOff>38100</xdr:rowOff>
    </xdr:from>
    <xdr:to>
      <xdr:col>9</xdr:col>
      <xdr:colOff>428625</xdr:colOff>
      <xdr:row>26</xdr:row>
      <xdr:rowOff>123825</xdr:rowOff>
    </xdr:to>
    <xdr:pic>
      <xdr:nvPicPr>
        <xdr:cNvPr id="21" name="SpinButton21"/>
        <xdr:cNvPicPr preferRelativeResize="1">
          <a:picLocks noChangeAspect="1"/>
        </xdr:cNvPicPr>
      </xdr:nvPicPr>
      <xdr:blipFill>
        <a:blip r:embed="rId1"/>
        <a:stretch>
          <a:fillRect/>
        </a:stretch>
      </xdr:blipFill>
      <xdr:spPr>
        <a:xfrm>
          <a:off x="5810250" y="3971925"/>
          <a:ext cx="333375" cy="409575"/>
        </a:xfrm>
        <a:prstGeom prst="rect">
          <a:avLst/>
        </a:prstGeom>
        <a:noFill/>
        <a:ln w="9525" cmpd="sng">
          <a:noFill/>
        </a:ln>
      </xdr:spPr>
    </xdr:pic>
    <xdr:clientData fLocksWithSheet="0"/>
  </xdr:twoCellAnchor>
  <xdr:twoCellAnchor editAs="oneCell">
    <xdr:from>
      <xdr:col>10</xdr:col>
      <xdr:colOff>95250</xdr:colOff>
      <xdr:row>24</xdr:row>
      <xdr:rowOff>38100</xdr:rowOff>
    </xdr:from>
    <xdr:to>
      <xdr:col>10</xdr:col>
      <xdr:colOff>428625</xdr:colOff>
      <xdr:row>26</xdr:row>
      <xdr:rowOff>123825</xdr:rowOff>
    </xdr:to>
    <xdr:pic>
      <xdr:nvPicPr>
        <xdr:cNvPr id="22" name="SpinButton22"/>
        <xdr:cNvPicPr preferRelativeResize="1">
          <a:picLocks noChangeAspect="1"/>
        </xdr:cNvPicPr>
      </xdr:nvPicPr>
      <xdr:blipFill>
        <a:blip r:embed="rId1"/>
        <a:stretch>
          <a:fillRect/>
        </a:stretch>
      </xdr:blipFill>
      <xdr:spPr>
        <a:xfrm>
          <a:off x="6324600" y="3971925"/>
          <a:ext cx="333375" cy="409575"/>
        </a:xfrm>
        <a:prstGeom prst="rect">
          <a:avLst/>
        </a:prstGeom>
        <a:noFill/>
        <a:ln w="9525" cmpd="sng">
          <a:noFill/>
        </a:ln>
      </xdr:spPr>
    </xdr:pic>
    <xdr:clientData fLocksWithSheet="0"/>
  </xdr:twoCellAnchor>
  <xdr:twoCellAnchor editAs="oneCell">
    <xdr:from>
      <xdr:col>11</xdr:col>
      <xdr:colOff>95250</xdr:colOff>
      <xdr:row>24</xdr:row>
      <xdr:rowOff>38100</xdr:rowOff>
    </xdr:from>
    <xdr:to>
      <xdr:col>11</xdr:col>
      <xdr:colOff>428625</xdr:colOff>
      <xdr:row>26</xdr:row>
      <xdr:rowOff>123825</xdr:rowOff>
    </xdr:to>
    <xdr:pic>
      <xdr:nvPicPr>
        <xdr:cNvPr id="23" name="SpinButton23"/>
        <xdr:cNvPicPr preferRelativeResize="1">
          <a:picLocks noChangeAspect="1"/>
        </xdr:cNvPicPr>
      </xdr:nvPicPr>
      <xdr:blipFill>
        <a:blip r:embed="rId1"/>
        <a:stretch>
          <a:fillRect/>
        </a:stretch>
      </xdr:blipFill>
      <xdr:spPr>
        <a:xfrm>
          <a:off x="6838950" y="3971925"/>
          <a:ext cx="333375" cy="409575"/>
        </a:xfrm>
        <a:prstGeom prst="rect">
          <a:avLst/>
        </a:prstGeom>
        <a:noFill/>
        <a:ln w="9525" cmpd="sng">
          <a:noFill/>
        </a:ln>
      </xdr:spPr>
    </xdr:pic>
    <xdr:clientData fLocksWithSheet="0"/>
  </xdr:twoCellAnchor>
  <xdr:twoCellAnchor editAs="oneCell">
    <xdr:from>
      <xdr:col>12</xdr:col>
      <xdr:colOff>95250</xdr:colOff>
      <xdr:row>24</xdr:row>
      <xdr:rowOff>38100</xdr:rowOff>
    </xdr:from>
    <xdr:to>
      <xdr:col>12</xdr:col>
      <xdr:colOff>428625</xdr:colOff>
      <xdr:row>26</xdr:row>
      <xdr:rowOff>123825</xdr:rowOff>
    </xdr:to>
    <xdr:pic>
      <xdr:nvPicPr>
        <xdr:cNvPr id="24" name="SpinButton24"/>
        <xdr:cNvPicPr preferRelativeResize="1">
          <a:picLocks noChangeAspect="1"/>
        </xdr:cNvPicPr>
      </xdr:nvPicPr>
      <xdr:blipFill>
        <a:blip r:embed="rId1"/>
        <a:stretch>
          <a:fillRect/>
        </a:stretch>
      </xdr:blipFill>
      <xdr:spPr>
        <a:xfrm>
          <a:off x="7353300" y="3971925"/>
          <a:ext cx="333375" cy="409575"/>
        </a:xfrm>
        <a:prstGeom prst="rect">
          <a:avLst/>
        </a:prstGeom>
        <a:noFill/>
        <a:ln w="9525" cmpd="sng">
          <a:noFill/>
        </a:ln>
      </xdr:spPr>
    </xdr:pic>
    <xdr:clientData fLocksWithSheet="0"/>
  </xdr:twoCellAnchor>
  <xdr:twoCellAnchor>
    <xdr:from>
      <xdr:col>1</xdr:col>
      <xdr:colOff>0</xdr:colOff>
      <xdr:row>0</xdr:row>
      <xdr:rowOff>19050</xdr:rowOff>
    </xdr:from>
    <xdr:to>
      <xdr:col>12</xdr:col>
      <xdr:colOff>514350</xdr:colOff>
      <xdr:row>17</xdr:row>
      <xdr:rowOff>9525</xdr:rowOff>
    </xdr:to>
    <xdr:graphicFrame>
      <xdr:nvGraphicFramePr>
        <xdr:cNvPr id="25" name="Chart 26"/>
        <xdr:cNvGraphicFramePr/>
      </xdr:nvGraphicFramePr>
      <xdr:xfrm>
        <a:off x="1600200" y="19050"/>
        <a:ext cx="6172200" cy="27527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32</xdr:row>
      <xdr:rowOff>95250</xdr:rowOff>
    </xdr:from>
    <xdr:to>
      <xdr:col>13</xdr:col>
      <xdr:colOff>0</xdr:colOff>
      <xdr:row>53</xdr:row>
      <xdr:rowOff>28575</xdr:rowOff>
    </xdr:to>
    <xdr:graphicFrame>
      <xdr:nvGraphicFramePr>
        <xdr:cNvPr id="26" name="Chart 27"/>
        <xdr:cNvGraphicFramePr/>
      </xdr:nvGraphicFramePr>
      <xdr:xfrm>
        <a:off x="1600200" y="5324475"/>
        <a:ext cx="6172200" cy="3333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G20"/>
  <sheetViews>
    <sheetView showGridLines="0" tabSelected="1" workbookViewId="0" topLeftCell="A1">
      <selection activeCell="B3" sqref="B3"/>
    </sheetView>
  </sheetViews>
  <sheetFormatPr defaultColWidth="9.140625" defaultRowHeight="12.75"/>
  <cols>
    <col min="1" max="1" width="30.28125" style="0" customWidth="1"/>
    <col min="2" max="2" width="9.7109375" style="3" customWidth="1"/>
    <col min="3" max="3" width="28.28125" style="0" customWidth="1"/>
    <col min="4" max="4" width="7.7109375" style="0" customWidth="1"/>
    <col min="5" max="5" width="9.8515625" style="0" customWidth="1"/>
    <col min="6" max="6" width="7.8515625" style="0" customWidth="1"/>
    <col min="7" max="7" width="9.140625" style="2" customWidth="1"/>
  </cols>
  <sheetData>
    <row r="1" spans="1:3" ht="12.75">
      <c r="A1" s="47" t="s">
        <v>28</v>
      </c>
      <c r="B1" s="48"/>
      <c r="C1" s="49"/>
    </row>
    <row r="2" spans="1:3" ht="13.5" thickBot="1">
      <c r="A2" s="50"/>
      <c r="B2" s="51"/>
      <c r="C2" s="52"/>
    </row>
    <row r="3" spans="1:6" ht="12.75">
      <c r="A3" s="31" t="s">
        <v>12</v>
      </c>
      <c r="B3" s="43">
        <v>10.96</v>
      </c>
      <c r="C3" s="33" t="s">
        <v>13</v>
      </c>
      <c r="D3" s="1">
        <f>SUM(ESC*31/100)</f>
        <v>3.3976000000000006</v>
      </c>
      <c r="E3" s="34" t="s">
        <v>14</v>
      </c>
      <c r="F3" s="1">
        <f>SUM(D3+D3*VATR)</f>
        <v>3.5674800000000007</v>
      </c>
    </row>
    <row r="4" spans="1:6" ht="13.5" thickBot="1">
      <c r="A4" s="31" t="s">
        <v>15</v>
      </c>
      <c r="B4" s="35">
        <v>27.4</v>
      </c>
      <c r="C4" s="33" t="s">
        <v>13</v>
      </c>
      <c r="D4" s="1">
        <f>SUM(GSC*31/100)</f>
        <v>8.494</v>
      </c>
      <c r="E4" s="34" t="s">
        <v>14</v>
      </c>
      <c r="F4" s="1">
        <f>SUM(D4+D4*VATR)</f>
        <v>8.9187</v>
      </c>
    </row>
    <row r="5" spans="1:6" ht="13.5" thickBot="1">
      <c r="A5" s="32"/>
      <c r="C5" s="33" t="s">
        <v>16</v>
      </c>
      <c r="D5" s="4">
        <f>D4+D3</f>
        <v>11.8916</v>
      </c>
      <c r="E5" s="34" t="s">
        <v>14</v>
      </c>
      <c r="F5" s="4">
        <f>F3+F4</f>
        <v>12.486180000000001</v>
      </c>
    </row>
    <row r="6" spans="1:6" ht="12.75">
      <c r="A6" s="31" t="s">
        <v>17</v>
      </c>
      <c r="B6" s="35">
        <v>16.36</v>
      </c>
      <c r="C6" s="5"/>
      <c r="D6" s="5"/>
      <c r="E6" s="5"/>
      <c r="F6" s="5"/>
    </row>
    <row r="7" spans="1:6" ht="12.75">
      <c r="A7" s="31" t="s">
        <v>18</v>
      </c>
      <c r="B7" s="35">
        <v>4.427</v>
      </c>
      <c r="C7" s="5"/>
      <c r="D7" s="5"/>
      <c r="E7" s="5"/>
      <c r="F7" s="5"/>
    </row>
    <row r="8" spans="1:6" ht="12.75">
      <c r="A8" s="32"/>
      <c r="C8" s="5"/>
      <c r="D8" s="5"/>
      <c r="E8" s="5"/>
      <c r="F8" s="5"/>
    </row>
    <row r="9" spans="1:2" ht="12.75">
      <c r="A9" s="31" t="s">
        <v>19</v>
      </c>
      <c r="B9" s="42">
        <v>0.05</v>
      </c>
    </row>
    <row r="11" spans="2:7" ht="13.5" thickBot="1">
      <c r="B11"/>
      <c r="G11"/>
    </row>
    <row r="12" spans="2:7" ht="12.75">
      <c r="B12" s="53" t="s">
        <v>30</v>
      </c>
      <c r="C12" s="54"/>
      <c r="D12" s="54"/>
      <c r="E12" s="54"/>
      <c r="F12" s="54"/>
      <c r="G12" s="55"/>
    </row>
    <row r="13" spans="2:7" ht="12.75">
      <c r="B13" s="56" t="s">
        <v>31</v>
      </c>
      <c r="C13" s="57"/>
      <c r="D13" s="57"/>
      <c r="E13" s="57"/>
      <c r="F13" s="57"/>
      <c r="G13" s="58"/>
    </row>
    <row r="14" spans="2:7" ht="12.75">
      <c r="B14" s="56" t="s">
        <v>32</v>
      </c>
      <c r="C14" s="59"/>
      <c r="D14" s="59"/>
      <c r="E14" s="59"/>
      <c r="F14" s="59"/>
      <c r="G14" s="60"/>
    </row>
    <row r="15" spans="2:7" ht="12.75">
      <c r="B15" s="61"/>
      <c r="C15" s="59"/>
      <c r="D15" s="59"/>
      <c r="E15" s="59"/>
      <c r="F15" s="59"/>
      <c r="G15" s="60"/>
    </row>
    <row r="16" spans="2:7" ht="12.75">
      <c r="B16" s="56" t="s">
        <v>33</v>
      </c>
      <c r="C16" s="62"/>
      <c r="D16" s="62"/>
      <c r="E16" s="62"/>
      <c r="F16" s="62"/>
      <c r="G16" s="63"/>
    </row>
    <row r="17" spans="2:7" ht="12.75">
      <c r="B17" s="64"/>
      <c r="C17" s="62"/>
      <c r="D17" s="62"/>
      <c r="E17" s="62"/>
      <c r="F17" s="62"/>
      <c r="G17" s="63"/>
    </row>
    <row r="18" spans="2:7" ht="12.75">
      <c r="B18" s="56" t="s">
        <v>34</v>
      </c>
      <c r="C18" s="57"/>
      <c r="D18" s="57"/>
      <c r="E18" s="57"/>
      <c r="F18" s="57"/>
      <c r="G18" s="58"/>
    </row>
    <row r="19" spans="2:7" ht="12.75">
      <c r="B19" s="65"/>
      <c r="C19" s="57"/>
      <c r="D19" s="57"/>
      <c r="E19" s="57"/>
      <c r="F19" s="57"/>
      <c r="G19" s="58"/>
    </row>
    <row r="20" spans="2:7" ht="13.5" thickBot="1">
      <c r="B20" s="44"/>
      <c r="C20" s="45"/>
      <c r="D20" s="45"/>
      <c r="E20" s="45"/>
      <c r="F20" s="45"/>
      <c r="G20" s="46"/>
    </row>
  </sheetData>
  <sheetProtection sheet="1" objects="1" scenarios="1" selectLockedCells="1"/>
  <mergeCells count="7">
    <mergeCell ref="B20:G20"/>
    <mergeCell ref="A1:C2"/>
    <mergeCell ref="B12:G12"/>
    <mergeCell ref="B13:G13"/>
    <mergeCell ref="B14:G15"/>
    <mergeCell ref="B16:G17"/>
    <mergeCell ref="B18:G1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N32"/>
  <sheetViews>
    <sheetView showGridLines="0" workbookViewId="0" topLeftCell="A1">
      <selection activeCell="B20" sqref="B20"/>
    </sheetView>
  </sheetViews>
  <sheetFormatPr defaultColWidth="9.140625" defaultRowHeight="12.75"/>
  <cols>
    <col min="1" max="1" width="24.00390625" style="0" customWidth="1"/>
    <col min="2" max="13" width="7.7109375" style="0" customWidth="1"/>
    <col min="14" max="14" width="11.7109375" style="0" customWidth="1"/>
    <col min="15" max="16" width="7.7109375" style="0" customWidth="1"/>
  </cols>
  <sheetData>
    <row r="1" spans="1:14" ht="12.75">
      <c r="A1" s="66" t="s">
        <v>29</v>
      </c>
      <c r="B1" s="7"/>
      <c r="C1" s="7"/>
      <c r="D1" s="7"/>
      <c r="E1" s="7"/>
      <c r="F1" s="7"/>
      <c r="G1" s="7"/>
      <c r="H1" s="7"/>
      <c r="I1" s="7"/>
      <c r="J1" s="7"/>
      <c r="K1" s="7"/>
      <c r="L1" s="7"/>
      <c r="M1" s="7"/>
      <c r="N1" s="6"/>
    </row>
    <row r="2" ht="12.75">
      <c r="A2" s="67"/>
    </row>
    <row r="3" ht="12.75">
      <c r="A3" s="67"/>
    </row>
    <row r="4" ht="12.75">
      <c r="A4" s="67"/>
    </row>
    <row r="5" ht="12.75">
      <c r="A5" s="67"/>
    </row>
    <row r="6" ht="12.75">
      <c r="A6" s="67"/>
    </row>
    <row r="7" ht="12.75">
      <c r="A7" s="67"/>
    </row>
    <row r="8" ht="12.75">
      <c r="A8" s="67"/>
    </row>
    <row r="9" ht="12.75">
      <c r="A9" s="67"/>
    </row>
    <row r="10" ht="13.5" thickBot="1">
      <c r="A10" s="68"/>
    </row>
    <row r="19" spans="1:14" ht="13.5" thickBot="1">
      <c r="A19" s="18"/>
      <c r="B19" s="11" t="s">
        <v>0</v>
      </c>
      <c r="C19" s="10" t="s">
        <v>1</v>
      </c>
      <c r="D19" s="10" t="s">
        <v>2</v>
      </c>
      <c r="E19" s="10" t="s">
        <v>3</v>
      </c>
      <c r="F19" s="10" t="s">
        <v>4</v>
      </c>
      <c r="G19" s="10" t="s">
        <v>5</v>
      </c>
      <c r="H19" s="10" t="s">
        <v>6</v>
      </c>
      <c r="I19" s="10" t="s">
        <v>7</v>
      </c>
      <c r="J19" s="10" t="s">
        <v>8</v>
      </c>
      <c r="K19" s="10" t="s">
        <v>9</v>
      </c>
      <c r="L19" s="10" t="s">
        <v>10</v>
      </c>
      <c r="M19" s="10" t="s">
        <v>11</v>
      </c>
      <c r="N19" s="12" t="s">
        <v>20</v>
      </c>
    </row>
    <row r="20" spans="1:14" ht="13.5" thickBot="1">
      <c r="A20" s="36" t="s">
        <v>21</v>
      </c>
      <c r="B20" s="38">
        <v>850</v>
      </c>
      <c r="C20" s="38">
        <v>850</v>
      </c>
      <c r="D20" s="38">
        <v>850</v>
      </c>
      <c r="E20" s="38">
        <v>750</v>
      </c>
      <c r="F20" s="38">
        <v>700</v>
      </c>
      <c r="G20" s="38">
        <v>500</v>
      </c>
      <c r="H20" s="38">
        <v>400</v>
      </c>
      <c r="I20" s="38">
        <v>450</v>
      </c>
      <c r="J20" s="38">
        <v>500</v>
      </c>
      <c r="K20" s="38">
        <v>650</v>
      </c>
      <c r="L20" s="38">
        <v>750</v>
      </c>
      <c r="M20" s="38">
        <v>850</v>
      </c>
      <c r="N20" s="37">
        <f>SUM(B20:M20)</f>
        <v>8100</v>
      </c>
    </row>
    <row r="21" spans="1:14" ht="12.75">
      <c r="A21" s="14"/>
      <c r="B21" s="14"/>
      <c r="C21" s="15"/>
      <c r="D21" s="15"/>
      <c r="E21" s="15"/>
      <c r="F21" s="15"/>
      <c r="G21" s="15"/>
      <c r="H21" s="15"/>
      <c r="I21" s="15"/>
      <c r="J21" s="15"/>
      <c r="K21" s="15"/>
      <c r="L21" s="15"/>
      <c r="M21" s="15"/>
      <c r="N21" s="19"/>
    </row>
    <row r="22" spans="1:14" ht="12.75">
      <c r="A22" s="14"/>
      <c r="B22" s="14"/>
      <c r="C22" s="15"/>
      <c r="D22" s="15"/>
      <c r="E22" s="15"/>
      <c r="F22" s="15"/>
      <c r="G22" s="15"/>
      <c r="H22" s="15"/>
      <c r="I22" s="15"/>
      <c r="J22" s="15"/>
      <c r="K22" s="15"/>
      <c r="L22" s="15"/>
      <c r="M22" s="15"/>
      <c r="N22" s="19"/>
    </row>
    <row r="23" spans="1:14" ht="13.5" thickBot="1">
      <c r="A23" s="14"/>
      <c r="B23" s="14"/>
      <c r="C23" s="15"/>
      <c r="D23" s="15"/>
      <c r="E23" s="15"/>
      <c r="F23" s="15"/>
      <c r="G23" s="15"/>
      <c r="H23" s="15"/>
      <c r="I23" s="15"/>
      <c r="J23" s="15"/>
      <c r="K23" s="15"/>
      <c r="L23" s="15"/>
      <c r="M23" s="15"/>
      <c r="N23" s="19"/>
    </row>
    <row r="24" spans="1:14" ht="13.5" thickBot="1">
      <c r="A24" s="39" t="s">
        <v>22</v>
      </c>
      <c r="B24" s="41">
        <v>140</v>
      </c>
      <c r="C24" s="41">
        <v>140</v>
      </c>
      <c r="D24" s="41">
        <v>140</v>
      </c>
      <c r="E24" s="41">
        <v>125</v>
      </c>
      <c r="F24" s="41">
        <v>120</v>
      </c>
      <c r="G24" s="41">
        <v>120</v>
      </c>
      <c r="H24" s="41">
        <v>120</v>
      </c>
      <c r="I24" s="41">
        <v>120</v>
      </c>
      <c r="J24" s="41">
        <v>125</v>
      </c>
      <c r="K24" s="41">
        <v>140</v>
      </c>
      <c r="L24" s="41">
        <v>140</v>
      </c>
      <c r="M24" s="41">
        <v>140</v>
      </c>
      <c r="N24" s="40">
        <f>SUM(B24:M24)</f>
        <v>1570</v>
      </c>
    </row>
    <row r="25" spans="1:14" ht="12.75">
      <c r="A25" s="14"/>
      <c r="B25" s="14"/>
      <c r="C25" s="15"/>
      <c r="D25" s="15"/>
      <c r="E25" s="15"/>
      <c r="F25" s="15"/>
      <c r="G25" s="15"/>
      <c r="H25" s="15"/>
      <c r="I25" s="15"/>
      <c r="J25" s="15"/>
      <c r="K25" s="15"/>
      <c r="L25" s="15"/>
      <c r="M25" s="15"/>
      <c r="N25" s="19"/>
    </row>
    <row r="26" spans="1:14" ht="12.75">
      <c r="A26" s="14"/>
      <c r="B26" s="14"/>
      <c r="C26" s="15"/>
      <c r="D26" s="15"/>
      <c r="E26" s="15"/>
      <c r="F26" s="15"/>
      <c r="G26" s="15"/>
      <c r="H26" s="15"/>
      <c r="I26" s="15"/>
      <c r="J26" s="15"/>
      <c r="K26" s="15"/>
      <c r="L26" s="15"/>
      <c r="M26" s="15"/>
      <c r="N26" s="19"/>
    </row>
    <row r="27" spans="1:14" ht="12.75">
      <c r="A27" s="16"/>
      <c r="B27" s="16"/>
      <c r="C27" s="17"/>
      <c r="D27" s="17"/>
      <c r="E27" s="17"/>
      <c r="F27" s="17"/>
      <c r="G27" s="17"/>
      <c r="H27" s="17"/>
      <c r="I27" s="17"/>
      <c r="J27" s="17"/>
      <c r="K27" s="17"/>
      <c r="L27" s="17"/>
      <c r="M27" s="17"/>
      <c r="N27" s="20"/>
    </row>
    <row r="28" ht="12.75" customHeight="1">
      <c r="N28" s="26" t="s">
        <v>23</v>
      </c>
    </row>
    <row r="29" spans="1:14" ht="12.75" customHeight="1">
      <c r="A29" s="28" t="s">
        <v>24</v>
      </c>
      <c r="B29" s="29">
        <f>(GSC+ESC)*31/100+((GSC+ESC)*31/100)*VATR</f>
        <v>12.486180000000001</v>
      </c>
      <c r="C29" s="29">
        <f>(GSC+ESC)*28/100+((GSC+ESC)*28/100)*VATR</f>
        <v>11.27784</v>
      </c>
      <c r="D29" s="29">
        <f>(GSC+ESC)*31/100+((GSC+ESC)*31/100)*VATR</f>
        <v>12.486180000000001</v>
      </c>
      <c r="E29" s="29">
        <f>(GSC+ESC)*30/100+((GSC+ESC)*30/100)*VATR</f>
        <v>12.0834</v>
      </c>
      <c r="F29" s="29">
        <f>(GSC+ESC)*31/100+((GSC+ESC)*31/100)*VATR</f>
        <v>12.486180000000001</v>
      </c>
      <c r="G29" s="29">
        <f>(GSC+ESC)*30/100+((GSC+ESC)*30/100)*VATR</f>
        <v>12.0834</v>
      </c>
      <c r="H29" s="29">
        <f>(GSC+ESC)*31/100+((GSC+ESC)*31/100)*VATR</f>
        <v>12.486180000000001</v>
      </c>
      <c r="I29" s="29">
        <f>(GSC+ESC)*31/100+((GSC+ESC)*31/100)*VATR</f>
        <v>12.486180000000001</v>
      </c>
      <c r="J29" s="29">
        <f>(GSC+ESC)*30/100+((GSC+ESC)*30/100)*VATR</f>
        <v>12.0834</v>
      </c>
      <c r="K29" s="29">
        <f>(GSC+ESC)*31/100+((GSC+ESC)*31/100)*VATR</f>
        <v>12.486180000000001</v>
      </c>
      <c r="L29" s="29">
        <f>(GSC+ESC)*30/100+((GSC+ESC)*30/100)*VATR</f>
        <v>12.0834</v>
      </c>
      <c r="M29" s="30">
        <f>(GSC+ESC)*31/100+((GSC+ESC)*31/100)*VATR</f>
        <v>12.486180000000001</v>
      </c>
      <c r="N29" s="13">
        <f>SUM(B29:M29)</f>
        <v>147.0147</v>
      </c>
    </row>
    <row r="30" spans="1:14" ht="12.75" customHeight="1">
      <c r="A30" s="9" t="s">
        <v>25</v>
      </c>
      <c r="B30" s="8">
        <f>B20*GR/100+GSC*0.31+(B20*GR/100+GSC*0.31)*VATR</f>
        <v>48.429675</v>
      </c>
      <c r="C30" s="8">
        <f>C20*GR/100+GSC*0.28+(C20*GR/100+GSC*0.28)*VATR</f>
        <v>47.56657500000001</v>
      </c>
      <c r="D30" s="8">
        <f>D20*GR/100+GSC*0.31+(D20*GR/100+GSC*0.31)*VATR</f>
        <v>48.429675</v>
      </c>
      <c r="E30" s="8">
        <f>E20*GR/100+GSC*0.3+(E20*GR/100+GSC*0.3)*VATR</f>
        <v>43.493624999999994</v>
      </c>
      <c r="F30" s="8">
        <f>F20*GR/100+GSC*0.31+(F20*GR/100+GSC*0.31)*VATR</f>
        <v>41.45715</v>
      </c>
      <c r="G30" s="8">
        <f>G20*GR/100+GSC*0.3+(G20*GR/100+GSC*0.3)*VATR</f>
        <v>31.87275</v>
      </c>
      <c r="H30" s="8">
        <f>H20*GR/100+GSC*0.31+(H20*GR/100+GSC*0.31)*VATR</f>
        <v>27.512099999999997</v>
      </c>
      <c r="I30" s="8">
        <f>I20*GR/100+GSC*0.31+(I20*GR/100+GSC*0.31)*VATR</f>
        <v>29.836274999999997</v>
      </c>
      <c r="J30" s="8">
        <f>J20*GR/100+GSC*0.3+(J20*GR/100+GSC*0.3)*VATR</f>
        <v>31.87275</v>
      </c>
      <c r="K30" s="8">
        <f>K20*GR/100+GSC*0.31+(K20*GR/100+GSC*0.31)*VATR</f>
        <v>39.132974999999995</v>
      </c>
      <c r="L30" s="8">
        <f>L20*GR/100+GSC*0.3+(L20*GR/100+GSC*0.3)*VATR</f>
        <v>43.493624999999994</v>
      </c>
      <c r="M30" s="8">
        <f>M20*GR/100+GSC*0.31+(M20*GR/100+GSC*0.31)*VATR</f>
        <v>48.429675</v>
      </c>
      <c r="N30" s="27">
        <f>SUM(B30:M30)</f>
        <v>481.52684999999997</v>
      </c>
    </row>
    <row r="31" spans="1:14" ht="12.75" customHeight="1" thickBot="1">
      <c r="A31" s="9" t="s">
        <v>26</v>
      </c>
      <c r="B31" s="8">
        <f>B24*ER/100+ESC*0.31+(B24*ER/100+ESC*0.31)*VATR</f>
        <v>27.616680000000002</v>
      </c>
      <c r="C31" s="8">
        <f>C24*ER/100+ESC*0.28+(C24*ER/100+ESC*0.28)*VATR</f>
        <v>27.27144</v>
      </c>
      <c r="D31" s="8">
        <f>D24*ER/100+ESC*0.31+(D24*ER/100+ESC*0.31)*VATR</f>
        <v>27.616680000000002</v>
      </c>
      <c r="E31" s="8">
        <f>E24*ER/100+ESC*0.3+(E24*ER/100+ESC*0.3)*VATR</f>
        <v>24.9249</v>
      </c>
      <c r="F31" s="8">
        <f>F24*ER/100+ESC*0.31+(F24*ER/100+ESC*0.31)*VATR</f>
        <v>24.181079999999998</v>
      </c>
      <c r="G31" s="8">
        <f>G24*ER/100+ESC*0.3+(G24*ER/100+ESC*0.3)*VATR</f>
        <v>24.066</v>
      </c>
      <c r="H31" s="8">
        <f>H24*ER/100+ESC*0.31+(H24*ER/100+ESC*0.31)*VATR</f>
        <v>24.181079999999998</v>
      </c>
      <c r="I31" s="8">
        <f>I24*ER/100+ESC*0.31+(I24*ER/100+ESC*0.31)*VATR</f>
        <v>24.181079999999998</v>
      </c>
      <c r="J31" s="8">
        <f>J24*ER/100+ESC*0.3+(J24*ER/100+ESC*0.3)*VATR</f>
        <v>24.9249</v>
      </c>
      <c r="K31" s="8">
        <f>K24*ER/100+ESC*0.31+(K24*ER/100+ESC*0.31)*VATR</f>
        <v>27.616680000000002</v>
      </c>
      <c r="L31" s="8">
        <f>L24*ER/100+ESC*0.3+(L24*ER/100+ESC*0.3)*VATR</f>
        <v>27.5016</v>
      </c>
      <c r="M31" s="8">
        <f>M24*ER/100+ESC*0.31+(M24*ER/100+ESC*0.31)*VATR</f>
        <v>27.616680000000002</v>
      </c>
      <c r="N31" s="25">
        <f>SUM(B31:M31)</f>
        <v>311.6988</v>
      </c>
    </row>
    <row r="32" spans="1:14" ht="12.75" customHeight="1" thickBot="1">
      <c r="A32" s="24" t="s">
        <v>27</v>
      </c>
      <c r="B32" s="22">
        <f>B20*GR/100+B24*ER/100+(GSC+ESC)*0.31+(B20*GR/100+B24*ER/100+(GSC+ESC)*0.31)*VATR</f>
        <v>76.046355</v>
      </c>
      <c r="C32" s="22">
        <f>C20*GR/100+C24*ER/100+(GSC+ESC)*0.28+(C20*GR/100+C24*ER/100+(GSC+ESC)*0.28)*VATR</f>
        <v>74.83801500000001</v>
      </c>
      <c r="D32" s="22">
        <f>D20*GR/100+D24*ER/100+(GSC+ESC)*0.31+(D20*GR/100+D24*ER/100+(GSC+ESC)*0.31)*VATR</f>
        <v>76.046355</v>
      </c>
      <c r="E32" s="22">
        <f>E20*GR/100+E24*ER/100+(GSC+ESC)*0.3+(E20*GR/100+E24*ER/100+(GSC+ESC)*0.3)*VATR</f>
        <v>68.41852499999999</v>
      </c>
      <c r="F32" s="22">
        <f>F20*GR/100+F24*ER/100+(GSC+ESC)*0.31+(F20*GR/100+F24*ER/100+(GSC+ESC)*0.31)*VATR</f>
        <v>65.63823</v>
      </c>
      <c r="G32" s="22">
        <f>G20*GR/100+G24*ER/100+(GSC+ESC)*0.3+(G20*GR/100+G24*ER/100+(GSC+ESC)*0.3)*VATR</f>
        <v>55.93874999999999</v>
      </c>
      <c r="H32" s="22">
        <f>H20*GR/100+H24*ER/100+(GSC+ESC)*0.31+(H20*GR/100+H24*ER/100+(GSC+ESC)*0.31)*VATR</f>
        <v>51.69318</v>
      </c>
      <c r="I32" s="22">
        <f>I20*GR/100+I24*ER/100+(GSC+ESC)*0.31+(I20*GR/100+I24*ER/100+(GSC+ESC)*0.31)*VATR</f>
        <v>54.017354999999995</v>
      </c>
      <c r="J32" s="22">
        <f>J20*GR/100+J24*ER/100+(GSC+ESC)*0.3+(J20*GR/100+J24*ER/100+(GSC+ESC)*0.3)*VATR</f>
        <v>56.797650000000004</v>
      </c>
      <c r="K32" s="22">
        <f>K20*GR/100+K24*ER/100+(GSC+ESC)*0.31+(K20*GR/100+K24*ER/100+(GSC+ESC)*0.31)*VATR</f>
        <v>66.749655</v>
      </c>
      <c r="L32" s="22">
        <f>L20*GR/100+L24*ER/100+(GSC+ESC)*0.3+(L20*GR/100+L24*ER/100+(GSC+ESC)*0.3)*VATR</f>
        <v>70.99522499999999</v>
      </c>
      <c r="M32" s="23">
        <f>M20*GR/100+M24*ER/100+(GSC+ESC)*0.31+(M20*GR/100+M24*ER/100+(GSC+ESC)*0.31)*VATR</f>
        <v>76.046355</v>
      </c>
      <c r="N32" s="21">
        <f>SUM(B32:M32)</f>
        <v>793.2256499999999</v>
      </c>
    </row>
    <row r="33" ht="12.75" customHeight="1"/>
    <row r="34" ht="12.75" customHeight="1"/>
  </sheetData>
  <sheetProtection sheet="1" objects="1" scenarios="1" selectLockedCells="1"/>
  <mergeCells count="1">
    <mergeCell ref="A1:A10"/>
  </mergeCells>
  <printOptions/>
  <pageMargins left="0.75" right="0.75" top="1" bottom="1" header="0.5" footer="0.5"/>
  <pageSetup orientation="portrait" paperSize="9" r:id="rId2"/>
  <ignoredErrors>
    <ignoredError sqref="C29:C32 E29:E32 G29:G32 J29:J32 L29:L32 F29:F32 K29:K3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RM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Tony Hargreaves</cp:lastModifiedBy>
  <dcterms:created xsi:type="dcterms:W3CDTF">2014-04-08T18:18:57Z</dcterms:created>
  <dcterms:modified xsi:type="dcterms:W3CDTF">2014-06-08T10:24:11Z</dcterms:modified>
  <cp:category/>
  <cp:version/>
  <cp:contentType/>
  <cp:contentStatus/>
</cp:coreProperties>
</file>